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10" windowHeight="11010"/>
  </bookViews>
  <sheets>
    <sheet name="1кв" sheetId="31" r:id="rId1"/>
    <sheet name="отчет" sheetId="32" r:id="rId2"/>
  </sheets>
  <definedNames>
    <definedName name="_xlnm.Print_Area" localSheetId="0">'1кв'!$A$1:$E$57</definedName>
    <definedName name="_xlnm.Print_Area" localSheetId="1">отчет!$A$1:$C$50</definedName>
  </definedNames>
  <calcPr calcId="152511"/>
</workbook>
</file>

<file path=xl/calcChain.xml><?xml version="1.0" encoding="utf-8"?>
<calcChain xmlns="http://schemas.openxmlformats.org/spreadsheetml/2006/main">
  <c r="E36" i="31" l="1"/>
  <c r="E31" i="31" l="1"/>
  <c r="E30" i="31"/>
  <c r="E33" i="31"/>
  <c r="E32" i="31"/>
  <c r="E23" i="31" l="1"/>
  <c r="C28" i="32" l="1"/>
  <c r="C34" i="32" l="1"/>
  <c r="C35" i="32"/>
  <c r="C32" i="32"/>
  <c r="C33" i="32"/>
  <c r="C27" i="32"/>
  <c r="C21" i="32"/>
  <c r="C22" i="32"/>
  <c r="C23" i="32"/>
  <c r="C24" i="32"/>
  <c r="C25" i="32"/>
  <c r="C26" i="32"/>
  <c r="C16" i="32"/>
  <c r="C15" i="32"/>
  <c r="C14" i="32"/>
  <c r="C13" i="32"/>
  <c r="C30" i="32" l="1"/>
  <c r="C6" i="32"/>
  <c r="C17" i="32" l="1"/>
  <c r="C29" i="32"/>
  <c r="D36" i="31"/>
  <c r="C36" i="32"/>
  <c r="E24" i="31"/>
  <c r="C20" i="32" s="1"/>
  <c r="E22" i="31"/>
  <c r="C19" i="32" s="1"/>
  <c r="C39" i="32" s="1"/>
  <c r="C40" i="32" l="1"/>
  <c r="B56" i="31"/>
  <c r="B57" i="31" l="1"/>
</calcChain>
</file>

<file path=xl/sharedStrings.xml><?xml version="1.0" encoding="utf-8"?>
<sst xmlns="http://schemas.openxmlformats.org/spreadsheetml/2006/main" count="134" uniqueCount="111">
  <si>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</si>
  <si>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</si>
  <si>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</si>
  <si>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</si>
  <si>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</si>
  <si>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</si>
  <si>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</si>
  <si>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</si>
  <si>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</si>
  <si>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</si>
  <si>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</si>
  <si>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</si>
  <si>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</si>
  <si>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</si>
  <si>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</si>
  <si>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</si>
  <si>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</si>
  <si>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</si>
  <si>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</si>
  <si>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</si>
  <si>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</si>
  <si>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</si>
  <si>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</si>
  <si>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</si>
  <si>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</si>
  <si>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</si>
  <si>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</si>
  <si>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</si>
  <si>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</si>
  <si>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</si>
  <si>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</si>
  <si>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</si>
  <si>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</si>
  <si>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</si>
  <si>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</si>
  <si>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</si>
  <si>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г. Россошь, проспект Труда, д.38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</si>
  <si>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</si>
  <si>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</si>
  <si>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</si>
  <si>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</si>
  <si>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</si>
  <si>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</si>
  <si>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</si>
  <si>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</si>
  <si>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</si>
  <si>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</si>
  <si>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Ивахно Екатерины Николаевны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</si>
  <si>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</si>
  <si>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- 6500,4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</si>
  <si>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пр-к Труда, д. 38</t>
    </r>
  </si>
  <si>
    <t>Исполнитель - ООО ЖКХ "Локомотив", в лице директора  Бовкун А.А.</t>
  </si>
  <si>
    <t>Выкатка мусорных баков</t>
  </si>
  <si>
    <t>ОТЧЕТ</t>
  </si>
  <si>
    <t>О ВЫПОЛНЕННЫХ РАБОТАХ И ДВИЖЕНИИ  СРЕДСТВ</t>
  </si>
  <si>
    <t>по ж.д. пр-т Труда, д. 38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</si>
  <si>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</si>
  <si>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</si>
  <si>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</si>
  <si>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</si>
  <si>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</si>
  <si>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</si>
  <si>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</si>
  <si>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</si>
  <si>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</si>
  <si>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</si>
  <si>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</si>
  <si>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</si>
  <si>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</si>
  <si>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</si>
  <si>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</si>
  <si>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</si>
  <si>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</si>
  <si>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</si>
  <si>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</si>
  <si>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</si>
  <si>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</si>
  <si>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</si>
  <si>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01.01.2024 г. по 31.12.2024г.</t>
  </si>
  <si>
    <t>Непредвиденные работы 174,5 ч/ч</t>
  </si>
  <si>
    <t xml:space="preserve">   * Замена ливневых труб на тех.этаже (смета)</t>
  </si>
  <si>
    <t xml:space="preserve">   * Ремонт мягкой кровли 660 м2 (смета)</t>
  </si>
  <si>
    <t xml:space="preserve">   * Изготовление инвенторя для укрытия (смета)</t>
  </si>
  <si>
    <t xml:space="preserve">   * Выкатка мусорных баков</t>
  </si>
  <si>
    <t xml:space="preserve">   * Замена дверей выхода на кровлю, 3 шт. (смета 79868,58 руб.) в счет стоимости металлолома</t>
  </si>
  <si>
    <t xml:space="preserve">   * Замена запорной арматуры на отопления (смета)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</si>
  <si>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</si>
  <si>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</si>
  <si>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</si>
  <si>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</si>
  <si>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</si>
  <si>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* горячая вода на СОИ - 182800,26</t>
  </si>
  <si>
    <t>Начислено всего 3 037 224,11</t>
  </si>
  <si>
    <t>* холодная вода на СОИ - 37266,61</t>
  </si>
  <si>
    <t>* электроэнергия на СОИ- 118468,05</t>
  </si>
  <si>
    <t>* водоотведение на СОИ- 100415,07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</si>
  <si>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</si>
  <si>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Корректировка расходов по договору всвязи с проведением кап.ремонта (была остановка лифтов с 22.04.2024 по 26.06.2024)</t>
  </si>
  <si>
    <t>за 1 квартал 2025 года</t>
  </si>
  <si>
    <t>31.03.2025 г.</t>
  </si>
  <si>
    <t>0,76 руб с м2</t>
  </si>
  <si>
    <t>Обслуживание лифтов</t>
  </si>
  <si>
    <t>Замена стояка ХВС (кв.4,8)</t>
  </si>
  <si>
    <t>Замена стояка ГВС (кв.3)</t>
  </si>
  <si>
    <t>январь</t>
  </si>
  <si>
    <t>март</t>
  </si>
  <si>
    <t>ч/ч</t>
  </si>
  <si>
    <t>Замена запорной арматуры на ГВС (смета)</t>
  </si>
  <si>
    <t>с 01.07. убрать</t>
  </si>
  <si>
    <t xml:space="preserve">           2. Всего за период с "01" 01  2025 г. по "31" 03 2025 г. выполнено работ (оказано услуг) на общую сумму шестьсот семьдесят шесть тысяч семьсот двадцать пять рублей 13 копеек.</t>
  </si>
  <si>
    <t>Предъявлено населению783454,44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</si>
</sst>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  <xf numFmtId="166" fontId="15" fillId="0" borderId="0" applyFill="0" applyBorder="0" applyAlignment="0" applyProtection="0"/>
    <xf numFmtId="0" fontId="15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1" xfId="0" applyFont="1" applyBorder="1"/>
    <xf numFmtId="43" fontId="4" fillId="2" borderId="1" xfId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7" fontId="7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13" fillId="0" borderId="5" xfId="6" applyFont="1" applyBorder="1" applyAlignment="1">
      <alignment wrapText="1"/>
    </xf>
    <xf numFmtId="0" fontId="13" fillId="0" borderId="1" xfId="0" applyFont="1" applyBorder="1" applyAlignment="1">
      <alignment wrapText="1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18" fillId="0" borderId="0" xfId="0" applyFont="1" applyAlignment="1"/>
    <xf numFmtId="0" fontId="0" fillId="0" borderId="0" xfId="0" applyFont="1"/>
    <xf numFmtId="0" fontId="4" fillId="0" borderId="0" xfId="0" applyFont="1" applyAlignment="1"/>
    <xf numFmtId="49" fontId="4" fillId="0" borderId="1" xfId="0" applyNumberFormat="1" applyFont="1" applyBorder="1"/>
    <xf numFmtId="4" fontId="18" fillId="0" borderId="0" xfId="0" applyNumberFormat="1" applyFont="1"/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/>
    <xf numFmtId="4" fontId="4" fillId="0" borderId="0" xfId="0" applyNumberFormat="1" applyFont="1"/>
    <xf numFmtId="0" fontId="4" fillId="0" borderId="0" xfId="0" applyFont="1" applyBorder="1"/>
    <xf numFmtId="43" fontId="0" fillId="0" borderId="0" xfId="0" applyNumberFormat="1" applyFont="1"/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</cellXfs>
  <cellStyles count="7">
    <cellStyle name="Excel Built-in Normal" xfId="4"/>
    <cellStyle name="Обычный" xfId="0" builtinId="0"/>
    <cellStyle name="Обычный 2" xfId="2"/>
    <cellStyle name="Обычный 3" xfId="3"/>
    <cellStyle name="Обычный_37" xfId="6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topLeftCell="A43" zoomScaleSheetLayoutView="100" workbookViewId="0">
      <selection activeCell="E37" sqref="E37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6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98</v>
      </c>
      <c r="B3" s="65"/>
      <c r="C3" s="65"/>
      <c r="D3" s="65"/>
      <c r="E3" s="65"/>
    </row>
    <row r="4" spans="1:5" s="1" customFormat="1" ht="15.6" customHeight="1" x14ac:dyDescent="0.25">
      <c r="A4" s="19" t="s">
        <v>13</v>
      </c>
      <c r="B4" s="4"/>
      <c r="C4" s="4"/>
      <c r="D4" s="23"/>
      <c r="E4" s="24" t="s">
        <v>99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36</v>
      </c>
      <c r="B7" s="67"/>
      <c r="C7" s="67"/>
      <c r="D7" s="67"/>
      <c r="E7" s="67"/>
    </row>
    <row r="8" spans="1:5" ht="15.75" customHeight="1" x14ac:dyDescent="0.25">
      <c r="A8" s="60" t="s">
        <v>1</v>
      </c>
      <c r="B8" s="60"/>
      <c r="C8" s="60"/>
      <c r="D8" s="60"/>
      <c r="E8" s="60"/>
    </row>
    <row r="9" spans="1:5" ht="13.9" customHeight="1" x14ac:dyDescent="0.25">
      <c r="A9" s="68" t="s">
        <v>47</v>
      </c>
      <c r="B9" s="68"/>
      <c r="C9" s="68"/>
      <c r="D9" s="68"/>
      <c r="E9" s="68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6" t="s">
        <v>37</v>
      </c>
      <c r="B11" s="66"/>
      <c r="C11" s="66"/>
      <c r="D11" s="66"/>
      <c r="E11" s="66"/>
    </row>
    <row r="12" spans="1:5" ht="14.25" customHeight="1" x14ac:dyDescent="0.25">
      <c r="A12" s="60" t="s">
        <v>15</v>
      </c>
      <c r="B12" s="61"/>
      <c r="C12" s="61"/>
      <c r="D12" s="61"/>
      <c r="E12" s="61"/>
    </row>
    <row r="13" spans="1:5" x14ac:dyDescent="0.25">
      <c r="A13" s="66" t="s">
        <v>22</v>
      </c>
      <c r="B13" s="66"/>
      <c r="C13" s="66"/>
      <c r="D13" s="66"/>
      <c r="E13" s="66"/>
    </row>
    <row r="14" spans="1:5" ht="21" customHeight="1" x14ac:dyDescent="0.25">
      <c r="A14" s="60" t="s">
        <v>2</v>
      </c>
      <c r="B14" s="61"/>
      <c r="C14" s="61"/>
      <c r="D14" s="61"/>
      <c r="E14" s="61"/>
    </row>
    <row r="15" spans="1:5" ht="14.25" customHeight="1" x14ac:dyDescent="0.25">
      <c r="A15" s="66" t="s">
        <v>48</v>
      </c>
      <c r="B15" s="66"/>
      <c r="C15" s="66"/>
      <c r="D15" s="66"/>
      <c r="E15" s="66"/>
    </row>
    <row r="16" spans="1:5" x14ac:dyDescent="0.25">
      <c r="A16" s="60" t="s">
        <v>16</v>
      </c>
      <c r="B16" s="61"/>
      <c r="C16" s="61"/>
      <c r="D16" s="61"/>
      <c r="E16" s="61"/>
    </row>
    <row r="17" spans="1:8" ht="32.25" customHeight="1" x14ac:dyDescent="0.25">
      <c r="A17" s="66" t="s">
        <v>17</v>
      </c>
      <c r="B17" s="66"/>
      <c r="C17" s="66"/>
      <c r="D17" s="66"/>
      <c r="E17" s="66"/>
    </row>
    <row r="18" spans="1:8" ht="64.5" customHeight="1" x14ac:dyDescent="0.25">
      <c r="A18" s="66" t="s">
        <v>38</v>
      </c>
      <c r="B18" s="66"/>
      <c r="C18" s="66"/>
      <c r="D18" s="66"/>
      <c r="E18" s="66"/>
    </row>
    <row r="19" spans="1:8" ht="36.75" customHeight="1" x14ac:dyDescent="0.25">
      <c r="A19" s="72" t="s">
        <v>50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6500.4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2.9" customHeight="1" x14ac:dyDescent="0.25">
      <c r="A22" s="17" t="s">
        <v>33</v>
      </c>
      <c r="B22" s="8" t="s">
        <v>39</v>
      </c>
      <c r="C22" s="3" t="s">
        <v>4</v>
      </c>
      <c r="D22" s="3">
        <v>16.66</v>
      </c>
      <c r="E22" s="7">
        <f>D22*F20*G20</f>
        <v>324889.99199999997</v>
      </c>
    </row>
    <row r="23" spans="1:8" x14ac:dyDescent="0.25">
      <c r="A23" s="17" t="s">
        <v>101</v>
      </c>
      <c r="B23" s="8" t="s">
        <v>23</v>
      </c>
      <c r="C23" s="3" t="s">
        <v>4</v>
      </c>
      <c r="D23" s="3">
        <v>5.4</v>
      </c>
      <c r="E23" s="7">
        <f>D23*F20*G20</f>
        <v>105306.48000000001</v>
      </c>
    </row>
    <row r="24" spans="1:8" x14ac:dyDescent="0.25">
      <c r="A24" s="6" t="s">
        <v>31</v>
      </c>
      <c r="B24" s="8" t="s">
        <v>23</v>
      </c>
      <c r="C24" s="3" t="s">
        <v>4</v>
      </c>
      <c r="D24" s="3">
        <v>4.5999999999999996</v>
      </c>
      <c r="E24" s="7">
        <f>D24*F20*G20</f>
        <v>89705.51999999999</v>
      </c>
    </row>
    <row r="25" spans="1:8" ht="25.5" x14ac:dyDescent="0.25">
      <c r="A25" s="6" t="s">
        <v>30</v>
      </c>
      <c r="B25" s="8" t="s">
        <v>34</v>
      </c>
      <c r="C25" s="3" t="s">
        <v>4</v>
      </c>
      <c r="D25" s="3"/>
      <c r="E25" s="7">
        <v>0</v>
      </c>
    </row>
    <row r="26" spans="1:8" x14ac:dyDescent="0.25">
      <c r="A26" s="6" t="s">
        <v>42</v>
      </c>
      <c r="B26" s="8" t="s">
        <v>41</v>
      </c>
      <c r="C26" s="3" t="s">
        <v>24</v>
      </c>
      <c r="D26" s="3"/>
      <c r="E26" s="29">
        <v>47778.78</v>
      </c>
    </row>
    <row r="27" spans="1:8" x14ac:dyDescent="0.25">
      <c r="A27" s="6" t="s">
        <v>44</v>
      </c>
      <c r="B27" s="8" t="s">
        <v>41</v>
      </c>
      <c r="C27" s="3" t="s">
        <v>24</v>
      </c>
      <c r="D27" s="3"/>
      <c r="E27" s="29">
        <v>32326.18</v>
      </c>
    </row>
    <row r="28" spans="1:8" x14ac:dyDescent="0.25">
      <c r="A28" s="6" t="s">
        <v>45</v>
      </c>
      <c r="B28" s="8" t="s">
        <v>41</v>
      </c>
      <c r="C28" s="3" t="s">
        <v>24</v>
      </c>
      <c r="D28" s="3"/>
      <c r="E28" s="29">
        <v>18131.02</v>
      </c>
    </row>
    <row r="29" spans="1:8" x14ac:dyDescent="0.25">
      <c r="A29" s="6" t="s">
        <v>43</v>
      </c>
      <c r="B29" s="8" t="s">
        <v>41</v>
      </c>
      <c r="C29" s="3" t="s">
        <v>24</v>
      </c>
      <c r="D29" s="3"/>
      <c r="E29" s="29">
        <v>6344.48</v>
      </c>
    </row>
    <row r="30" spans="1:8" x14ac:dyDescent="0.25">
      <c r="A30" s="6" t="s">
        <v>35</v>
      </c>
      <c r="B30" s="8" t="s">
        <v>41</v>
      </c>
      <c r="C30" s="3" t="s">
        <v>24</v>
      </c>
      <c r="D30" s="3"/>
      <c r="E30" s="29">
        <f>13039.77+500</f>
        <v>13539.77</v>
      </c>
    </row>
    <row r="31" spans="1:8" s="81" customFormat="1" x14ac:dyDescent="0.25">
      <c r="A31" s="18" t="s">
        <v>52</v>
      </c>
      <c r="B31" s="80" t="s">
        <v>41</v>
      </c>
      <c r="C31" s="20" t="s">
        <v>24</v>
      </c>
      <c r="D31" s="20"/>
      <c r="E31" s="29">
        <f>0.76*F20*3</f>
        <v>14820.912</v>
      </c>
      <c r="F31" s="81" t="s">
        <v>100</v>
      </c>
      <c r="H31" s="81" t="s">
        <v>108</v>
      </c>
    </row>
    <row r="32" spans="1:8" x14ac:dyDescent="0.25">
      <c r="A32" s="6" t="s">
        <v>102</v>
      </c>
      <c r="B32" s="8" t="s">
        <v>104</v>
      </c>
      <c r="C32" s="3" t="s">
        <v>106</v>
      </c>
      <c r="D32" s="3">
        <v>16</v>
      </c>
      <c r="E32" s="7">
        <f>D32*333.76</f>
        <v>5340.16</v>
      </c>
    </row>
    <row r="33" spans="1:5" x14ac:dyDescent="0.25">
      <c r="A33" s="6" t="s">
        <v>103</v>
      </c>
      <c r="B33" s="8" t="s">
        <v>104</v>
      </c>
      <c r="C33" s="3" t="s">
        <v>106</v>
      </c>
      <c r="D33" s="3">
        <v>14</v>
      </c>
      <c r="E33" s="7">
        <f>D33*333.76</f>
        <v>4672.6399999999994</v>
      </c>
    </row>
    <row r="34" spans="1:5" ht="30" x14ac:dyDescent="0.25">
      <c r="A34" s="6" t="s">
        <v>107</v>
      </c>
      <c r="B34" s="8" t="s">
        <v>105</v>
      </c>
      <c r="C34" s="3" t="s">
        <v>24</v>
      </c>
      <c r="D34" s="3"/>
      <c r="E34" s="7">
        <v>13869.2</v>
      </c>
    </row>
    <row r="35" spans="1:5" ht="15.75" x14ac:dyDescent="0.25">
      <c r="A35" s="21"/>
      <c r="B35" s="22"/>
      <c r="C35" s="20"/>
      <c r="D35" s="22"/>
      <c r="E35" s="7"/>
    </row>
    <row r="36" spans="1:5" s="12" customFormat="1" ht="14.25" x14ac:dyDescent="0.2">
      <c r="A36" s="28" t="s">
        <v>46</v>
      </c>
      <c r="B36" s="9"/>
      <c r="C36" s="10"/>
      <c r="D36" s="10">
        <f>SUM(D31:D35)</f>
        <v>30</v>
      </c>
      <c r="E36" s="11">
        <f>SUM(E22:E35)</f>
        <v>676725.13400000008</v>
      </c>
    </row>
    <row r="38" spans="1:5" ht="30.75" customHeight="1" x14ac:dyDescent="0.25">
      <c r="A38" s="73" t="s">
        <v>109</v>
      </c>
      <c r="B38" s="73"/>
      <c r="C38" s="73"/>
      <c r="D38" s="73"/>
      <c r="E38" s="73"/>
    </row>
    <row r="39" spans="1:5" ht="30.75" customHeight="1" x14ac:dyDescent="0.25">
      <c r="A39" s="66" t="s">
        <v>21</v>
      </c>
      <c r="B39" s="66"/>
      <c r="C39" s="66"/>
      <c r="D39" s="66"/>
      <c r="E39" s="66"/>
    </row>
    <row r="40" spans="1:5" x14ac:dyDescent="0.25">
      <c r="A40" s="66" t="s">
        <v>20</v>
      </c>
      <c r="B40" s="66"/>
      <c r="C40" s="66"/>
      <c r="D40" s="66"/>
      <c r="E40" s="66"/>
    </row>
    <row r="41" spans="1:5" ht="32.25" customHeight="1" x14ac:dyDescent="0.25">
      <c r="A41" s="66" t="s">
        <v>25</v>
      </c>
      <c r="B41" s="66"/>
      <c r="C41" s="66"/>
      <c r="D41" s="66"/>
      <c r="E41" s="66"/>
    </row>
    <row r="42" spans="1:5" x14ac:dyDescent="0.25">
      <c r="A42" s="66" t="s">
        <v>18</v>
      </c>
      <c r="B42" s="66"/>
      <c r="C42" s="66"/>
      <c r="D42" s="66"/>
      <c r="E42" s="66"/>
    </row>
    <row r="43" spans="1:5" x14ac:dyDescent="0.25">
      <c r="A43" s="71" t="s">
        <v>5</v>
      </c>
      <c r="B43" s="71"/>
      <c r="C43" s="71"/>
      <c r="D43" s="71"/>
      <c r="E43" s="71"/>
    </row>
    <row r="44" spans="1:5" x14ac:dyDescent="0.25">
      <c r="A44" s="66" t="s">
        <v>18</v>
      </c>
      <c r="B44" s="66"/>
      <c r="C44" s="66"/>
      <c r="D44" s="66"/>
      <c r="E44" s="66"/>
    </row>
    <row r="45" spans="1:5" x14ac:dyDescent="0.25">
      <c r="A45" s="74" t="s">
        <v>51</v>
      </c>
      <c r="B45" s="74"/>
      <c r="C45" s="74"/>
      <c r="D45" s="74"/>
      <c r="E45" s="74"/>
    </row>
    <row r="46" spans="1:5" x14ac:dyDescent="0.25">
      <c r="B46" s="75" t="s">
        <v>19</v>
      </c>
      <c r="C46" s="75"/>
      <c r="D46" s="75"/>
      <c r="E46" s="5" t="s">
        <v>6</v>
      </c>
    </row>
    <row r="47" spans="1:5" x14ac:dyDescent="0.25">
      <c r="A47" s="26"/>
      <c r="B47" s="26"/>
      <c r="C47" s="26"/>
      <c r="D47" s="26"/>
      <c r="E47" s="26"/>
    </row>
    <row r="48" spans="1:5" x14ac:dyDescent="0.25">
      <c r="A48" s="74" t="s">
        <v>40</v>
      </c>
      <c r="B48" s="74"/>
      <c r="C48" s="74"/>
      <c r="D48" s="74"/>
      <c r="E48" s="74"/>
    </row>
    <row r="49" spans="1:5" x14ac:dyDescent="0.25">
      <c r="B49" s="75" t="s">
        <v>19</v>
      </c>
      <c r="C49" s="75"/>
      <c r="D49" s="75"/>
      <c r="E49" s="5" t="s">
        <v>6</v>
      </c>
    </row>
    <row r="51" spans="1:5" x14ac:dyDescent="0.25">
      <c r="A51" s="16" t="s">
        <v>49</v>
      </c>
    </row>
    <row r="52" spans="1:5" x14ac:dyDescent="0.25">
      <c r="A52" s="12" t="s">
        <v>26</v>
      </c>
    </row>
    <row r="53" spans="1:5" x14ac:dyDescent="0.25">
      <c r="A53" s="2" t="s">
        <v>32</v>
      </c>
      <c r="B53" s="13">
        <v>-673233.37</v>
      </c>
    </row>
    <row r="54" spans="1:5" x14ac:dyDescent="0.25">
      <c r="A54" s="2" t="s">
        <v>110</v>
      </c>
      <c r="B54" s="14"/>
    </row>
    <row r="55" spans="1:5" x14ac:dyDescent="0.25">
      <c r="A55" s="2" t="s">
        <v>29</v>
      </c>
      <c r="B55" s="14">
        <v>777319.04</v>
      </c>
    </row>
    <row r="56" spans="1:5" ht="19.5" customHeight="1" x14ac:dyDescent="0.25">
      <c r="A56" s="25" t="s">
        <v>28</v>
      </c>
      <c r="B56" s="14">
        <f>E36</f>
        <v>676725.13400000008</v>
      </c>
    </row>
    <row r="57" spans="1:5" x14ac:dyDescent="0.25">
      <c r="A57" s="15" t="s">
        <v>27</v>
      </c>
      <c r="B57" s="13">
        <f>B53+B55-B56</f>
        <v>-572639.46400000004</v>
      </c>
    </row>
    <row r="59" spans="1:5" x14ac:dyDescent="0.25">
      <c r="B59" s="2">
        <v>-673233.37</v>
      </c>
    </row>
  </sheetData>
  <mergeCells count="29">
    <mergeCell ref="A44:E44"/>
    <mergeCell ref="A45:E45"/>
    <mergeCell ref="B46:D46"/>
    <mergeCell ref="A48:E48"/>
    <mergeCell ref="B49:D49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topLeftCell="A39" zoomScaleSheetLayoutView="100" workbookViewId="0">
      <selection activeCell="C35" sqref="C35"/>
    </sheetView>
  </sheetViews>
  <sheetFormatPr defaultRowHeight="15" x14ac:dyDescent="0.25"/>
  <cols>
    <col min="1" max="1" width="10.5703125" style="43" customWidth="1"/>
    <col min="2" max="2" width="66.5703125" style="43" customWidth="1"/>
    <col min="3" max="3" width="16.140625" style="43" customWidth="1"/>
    <col min="4" max="4" width="20.140625" style="43" customWidth="1"/>
    <col min="5" max="5" width="14.7109375" style="43" customWidth="1"/>
    <col min="6" max="6" width="12.42578125" style="43" customWidth="1"/>
    <col min="7" max="7" width="12" style="43" customWidth="1"/>
    <col min="8" max="8" width="13.5703125" style="43" customWidth="1"/>
    <col min="9" max="16384" width="9.140625" style="43"/>
  </cols>
  <sheetData>
    <row r="1" spans="1:4" x14ac:dyDescent="0.25">
      <c r="A1" s="77" t="s">
        <v>53</v>
      </c>
      <c r="B1" s="77"/>
      <c r="C1" s="77"/>
      <c r="D1" s="42"/>
    </row>
    <row r="2" spans="1:4" x14ac:dyDescent="0.25">
      <c r="A2" s="78" t="s">
        <v>54</v>
      </c>
      <c r="B2" s="78"/>
      <c r="C2" s="78"/>
      <c r="D2" s="44"/>
    </row>
    <row r="3" spans="1:4" x14ac:dyDescent="0.25">
      <c r="A3" s="78" t="s">
        <v>78</v>
      </c>
      <c r="B3" s="78"/>
      <c r="C3" s="78"/>
      <c r="D3" s="44"/>
    </row>
    <row r="4" spans="1:4" x14ac:dyDescent="0.25">
      <c r="A4" s="77" t="s">
        <v>55</v>
      </c>
      <c r="B4" s="77"/>
      <c r="C4" s="77"/>
      <c r="D4" s="42"/>
    </row>
    <row r="5" spans="1:4" x14ac:dyDescent="0.25">
      <c r="A5" s="79"/>
      <c r="B5" s="79"/>
      <c r="C5" s="79"/>
      <c r="D5" s="2"/>
    </row>
    <row r="6" spans="1:4" x14ac:dyDescent="0.25">
      <c r="A6" s="44"/>
      <c r="B6" s="45" t="s">
        <v>56</v>
      </c>
      <c r="C6" s="30" t="e">
        <f>#REF!</f>
        <v>#REF!</v>
      </c>
      <c r="D6" s="46"/>
    </row>
    <row r="7" spans="1:4" x14ac:dyDescent="0.25">
      <c r="A7" s="47" t="s">
        <v>57</v>
      </c>
      <c r="B7" s="45" t="s">
        <v>92</v>
      </c>
      <c r="C7" s="30"/>
      <c r="D7" s="46"/>
    </row>
    <row r="8" spans="1:4" x14ac:dyDescent="0.25">
      <c r="A8" s="44"/>
      <c r="B8" s="31" t="s">
        <v>58</v>
      </c>
      <c r="C8" s="30"/>
      <c r="D8" s="46"/>
    </row>
    <row r="9" spans="1:4" x14ac:dyDescent="0.25">
      <c r="A9" s="44"/>
      <c r="B9" s="6" t="s">
        <v>91</v>
      </c>
      <c r="C9" s="30"/>
      <c r="D9" s="46"/>
    </row>
    <row r="10" spans="1:4" x14ac:dyDescent="0.25">
      <c r="A10" s="44"/>
      <c r="B10" s="6" t="s">
        <v>93</v>
      </c>
      <c r="C10" s="30"/>
      <c r="D10" s="46"/>
    </row>
    <row r="11" spans="1:4" x14ac:dyDescent="0.25">
      <c r="A11" s="44"/>
      <c r="B11" s="6" t="s">
        <v>94</v>
      </c>
      <c r="C11" s="30"/>
      <c r="D11" s="46"/>
    </row>
    <row r="12" spans="1:4" x14ac:dyDescent="0.25">
      <c r="A12" s="44"/>
      <c r="B12" s="6" t="s">
        <v>95</v>
      </c>
      <c r="C12" s="30"/>
      <c r="D12" s="46"/>
    </row>
    <row r="13" spans="1:4" x14ac:dyDescent="0.25">
      <c r="B13" s="48" t="s">
        <v>59</v>
      </c>
      <c r="C13" s="32" t="e">
        <f>#REF!+#REF!+#REF!+'1кв'!B55</f>
        <v>#REF!</v>
      </c>
      <c r="D13" s="33"/>
    </row>
    <row r="14" spans="1:4" x14ac:dyDescent="0.25">
      <c r="B14" s="17" t="s">
        <v>60</v>
      </c>
      <c r="C14" s="32" t="e">
        <f>#REF!+#REF!+#REF!</f>
        <v>#REF!</v>
      </c>
      <c r="D14" s="33"/>
    </row>
    <row r="15" spans="1:4" x14ac:dyDescent="0.25">
      <c r="B15" s="17" t="s">
        <v>61</v>
      </c>
      <c r="C15" s="32" t="e">
        <f>#REF!+#REF!+#REF!</f>
        <v>#REF!</v>
      </c>
      <c r="D15" s="33"/>
    </row>
    <row r="16" spans="1:4" ht="30" x14ac:dyDescent="0.25">
      <c r="A16" s="47"/>
      <c r="B16" s="17" t="s">
        <v>62</v>
      </c>
      <c r="C16" s="32" t="e">
        <f>#REF!+#REF!</f>
        <v>#REF!</v>
      </c>
      <c r="D16" s="33"/>
    </row>
    <row r="17" spans="1:5" x14ac:dyDescent="0.25">
      <c r="A17" s="4"/>
      <c r="B17" s="48" t="s">
        <v>63</v>
      </c>
      <c r="C17" s="34" t="e">
        <f>SUM(C13:C16)</f>
        <v>#REF!</v>
      </c>
      <c r="D17" s="46"/>
    </row>
    <row r="18" spans="1:5" x14ac:dyDescent="0.25">
      <c r="A18" s="2"/>
      <c r="B18" s="76"/>
      <c r="C18" s="76"/>
      <c r="D18" s="49"/>
    </row>
    <row r="19" spans="1:5" x14ac:dyDescent="0.25">
      <c r="A19" s="50" t="s">
        <v>64</v>
      </c>
      <c r="B19" s="17" t="s">
        <v>33</v>
      </c>
      <c r="C19" s="35" t="e">
        <f>#REF!+#REF!+#REF!+'1кв'!E22</f>
        <v>#REF!</v>
      </c>
      <c r="D19" s="49"/>
    </row>
    <row r="20" spans="1:5" x14ac:dyDescent="0.25">
      <c r="A20" s="50"/>
      <c r="B20" s="36" t="s">
        <v>31</v>
      </c>
      <c r="C20" s="35" t="e">
        <f>#REF!+#REF!+#REF!+'1кв'!E24</f>
        <v>#REF!</v>
      </c>
      <c r="D20" s="49"/>
    </row>
    <row r="21" spans="1:5" x14ac:dyDescent="0.25">
      <c r="A21" s="50"/>
      <c r="B21" s="6" t="s">
        <v>65</v>
      </c>
      <c r="C21" s="35" t="e">
        <f>#REF!+#REF!+#REF!+'1кв'!E25</f>
        <v>#REF!</v>
      </c>
      <c r="D21" s="49"/>
    </row>
    <row r="22" spans="1:5" x14ac:dyDescent="0.25">
      <c r="A22" s="50"/>
      <c r="B22" s="6" t="s">
        <v>67</v>
      </c>
      <c r="C22" s="35" t="e">
        <f>#REF!+#REF!+#REF!+'1кв'!E26</f>
        <v>#REF!</v>
      </c>
      <c r="D22" s="49"/>
    </row>
    <row r="23" spans="1:5" x14ac:dyDescent="0.25">
      <c r="A23" s="50"/>
      <c r="B23" s="6" t="s">
        <v>68</v>
      </c>
      <c r="C23" s="35" t="e">
        <f>#REF!+#REF!+#REF!+'1кв'!E27</f>
        <v>#REF!</v>
      </c>
      <c r="D23" s="49"/>
    </row>
    <row r="24" spans="1:5" x14ac:dyDescent="0.25">
      <c r="A24" s="50"/>
      <c r="B24" s="6" t="s">
        <v>69</v>
      </c>
      <c r="C24" s="35" t="e">
        <f>#REF!+#REF!+#REF!+'1кв'!E28</f>
        <v>#REF!</v>
      </c>
      <c r="D24" s="49"/>
    </row>
    <row r="25" spans="1:5" x14ac:dyDescent="0.25">
      <c r="A25" s="50"/>
      <c r="B25" s="6" t="s">
        <v>66</v>
      </c>
      <c r="C25" s="35" t="e">
        <f>#REF!+#REF!+#REF!+'1кв'!E29</f>
        <v>#REF!</v>
      </c>
      <c r="D25" s="49"/>
    </row>
    <row r="26" spans="1:5" x14ac:dyDescent="0.25">
      <c r="A26" s="2"/>
      <c r="B26" s="6" t="s">
        <v>70</v>
      </c>
      <c r="C26" s="35" t="e">
        <f>#REF!+#REF!+#REF!+'1кв'!E30</f>
        <v>#REF!</v>
      </c>
      <c r="D26" s="49"/>
      <c r="E26" s="51"/>
    </row>
    <row r="27" spans="1:5" ht="32.25" customHeight="1" x14ac:dyDescent="0.25">
      <c r="A27" s="2"/>
      <c r="B27" s="41" t="s">
        <v>96</v>
      </c>
      <c r="C27" s="35" t="e">
        <f>#REF!</f>
        <v>#REF!</v>
      </c>
      <c r="D27" s="49"/>
      <c r="E27" s="51"/>
    </row>
    <row r="28" spans="1:5" ht="30" x14ac:dyDescent="0.25">
      <c r="A28" s="2"/>
      <c r="B28" s="18" t="s">
        <v>97</v>
      </c>
      <c r="C28" s="35" t="e">
        <f>'1кв'!#REF!</f>
        <v>#REF!</v>
      </c>
      <c r="D28" s="49"/>
      <c r="E28" s="51"/>
    </row>
    <row r="29" spans="1:5" x14ac:dyDescent="0.25">
      <c r="A29" s="50"/>
      <c r="B29" s="52" t="s">
        <v>79</v>
      </c>
      <c r="C29" s="35" t="e">
        <f>#REF!+#REF!+#REF!+#REF!+#REF!+#REF!+#REF!+#REF!+#REF!+#REF!+#REF!+#REF!+#REF!+'1кв'!E32+'1кв'!E33+'1кв'!E34+'1кв'!#REF!</f>
        <v>#REF!</v>
      </c>
      <c r="D29" s="49"/>
    </row>
    <row r="30" spans="1:5" x14ac:dyDescent="0.25">
      <c r="A30" s="50"/>
      <c r="B30" s="31" t="s">
        <v>71</v>
      </c>
      <c r="C30" s="35" t="e">
        <f>SUM(C32:C38)</f>
        <v>#REF!</v>
      </c>
      <c r="D30" s="49"/>
    </row>
    <row r="31" spans="1:5" x14ac:dyDescent="0.25">
      <c r="A31" s="50"/>
      <c r="B31" s="31" t="s">
        <v>58</v>
      </c>
      <c r="C31" s="35"/>
      <c r="D31" s="49"/>
    </row>
    <row r="32" spans="1:5" x14ac:dyDescent="0.25">
      <c r="A32" s="50"/>
      <c r="B32" s="6" t="s">
        <v>81</v>
      </c>
      <c r="C32" s="35" t="e">
        <f>#REF!+#REF!</f>
        <v>#REF!</v>
      </c>
      <c r="D32" s="49"/>
    </row>
    <row r="33" spans="1:5" x14ac:dyDescent="0.25">
      <c r="A33" s="50"/>
      <c r="B33" s="6" t="s">
        <v>80</v>
      </c>
      <c r="C33" s="35" t="e">
        <f>#REF!</f>
        <v>#REF!</v>
      </c>
      <c r="D33" s="49"/>
    </row>
    <row r="34" spans="1:5" x14ac:dyDescent="0.25">
      <c r="A34" s="50"/>
      <c r="B34" s="6" t="s">
        <v>85</v>
      </c>
      <c r="C34" s="35" t="e">
        <f>'1кв'!#REF!</f>
        <v>#REF!</v>
      </c>
      <c r="D34" s="49"/>
    </row>
    <row r="35" spans="1:5" x14ac:dyDescent="0.25">
      <c r="A35" s="50"/>
      <c r="B35" s="37" t="s">
        <v>82</v>
      </c>
      <c r="C35" s="35" t="e">
        <f>#REF!</f>
        <v>#REF!</v>
      </c>
      <c r="D35" s="49"/>
    </row>
    <row r="36" spans="1:5" x14ac:dyDescent="0.25">
      <c r="A36" s="50"/>
      <c r="B36" s="37" t="s">
        <v>83</v>
      </c>
      <c r="C36" s="35">
        <f>'1кв'!E31</f>
        <v>14820.912</v>
      </c>
      <c r="D36" s="49"/>
    </row>
    <row r="37" spans="1:5" ht="30" x14ac:dyDescent="0.25">
      <c r="A37" s="50"/>
      <c r="B37" s="37" t="s">
        <v>84</v>
      </c>
      <c r="C37" s="35"/>
      <c r="D37" s="49"/>
    </row>
    <row r="38" spans="1:5" x14ac:dyDescent="0.25">
      <c r="A38" s="50"/>
      <c r="B38" s="38"/>
      <c r="C38" s="35"/>
      <c r="D38" s="49"/>
    </row>
    <row r="39" spans="1:5" x14ac:dyDescent="0.25">
      <c r="A39" s="2"/>
      <c r="B39" s="53" t="s">
        <v>72</v>
      </c>
      <c r="C39" s="39" t="e">
        <f>SUM(C19:C30)</f>
        <v>#REF!</v>
      </c>
      <c r="D39" s="49"/>
      <c r="E39" s="51"/>
    </row>
    <row r="40" spans="1:5" x14ac:dyDescent="0.25">
      <c r="A40" s="2"/>
      <c r="B40" s="54" t="s">
        <v>86</v>
      </c>
      <c r="C40" s="40" t="e">
        <f>C6+C17-C39</f>
        <v>#REF!</v>
      </c>
      <c r="D40" s="49"/>
    </row>
    <row r="41" spans="1:5" x14ac:dyDescent="0.25">
      <c r="A41" s="2"/>
      <c r="B41" s="47"/>
      <c r="C41" s="47"/>
      <c r="D41" s="49"/>
    </row>
    <row r="42" spans="1:5" x14ac:dyDescent="0.25">
      <c r="A42" s="2"/>
      <c r="B42" s="55" t="s">
        <v>73</v>
      </c>
      <c r="C42" s="55"/>
      <c r="D42" s="49"/>
    </row>
    <row r="43" spans="1:5" x14ac:dyDescent="0.25">
      <c r="A43" s="2"/>
      <c r="B43" s="55" t="s">
        <v>74</v>
      </c>
      <c r="C43" s="56">
        <v>406559.78</v>
      </c>
      <c r="D43" s="49"/>
    </row>
    <row r="44" spans="1:5" x14ac:dyDescent="0.25">
      <c r="A44" s="2"/>
      <c r="B44" s="57" t="s">
        <v>87</v>
      </c>
      <c r="C44" s="58">
        <v>413584.29</v>
      </c>
      <c r="D44" s="49"/>
    </row>
    <row r="45" spans="1:5" x14ac:dyDescent="0.25">
      <c r="A45" s="2"/>
      <c r="B45" s="55" t="s">
        <v>75</v>
      </c>
      <c r="C45" s="59"/>
      <c r="D45" s="49"/>
    </row>
    <row r="46" spans="1:5" x14ac:dyDescent="0.25">
      <c r="A46" s="2"/>
      <c r="B46" s="47"/>
      <c r="C46" s="47"/>
      <c r="D46" s="49"/>
    </row>
    <row r="47" spans="1:5" x14ac:dyDescent="0.25">
      <c r="A47" s="2"/>
      <c r="B47" s="47"/>
      <c r="C47" s="47"/>
      <c r="D47" s="49"/>
    </row>
    <row r="48" spans="1:5" x14ac:dyDescent="0.25">
      <c r="A48" s="2" t="s">
        <v>76</v>
      </c>
      <c r="B48" s="47" t="s">
        <v>88</v>
      </c>
      <c r="C48" s="47"/>
      <c r="D48" s="49"/>
    </row>
    <row r="49" spans="1:4" x14ac:dyDescent="0.25">
      <c r="A49" s="2"/>
      <c r="B49" s="47" t="s">
        <v>89</v>
      </c>
      <c r="C49" s="47"/>
      <c r="D49" s="49"/>
    </row>
    <row r="50" spans="1:4" x14ac:dyDescent="0.25">
      <c r="A50" s="2"/>
      <c r="B50" s="47" t="s">
        <v>90</v>
      </c>
      <c r="C50" s="47"/>
      <c r="D50" s="49"/>
    </row>
    <row r="51" spans="1:4" x14ac:dyDescent="0.25">
      <c r="A51" s="2"/>
      <c r="B51" s="47"/>
      <c r="C51" s="47"/>
      <c r="D51" s="49"/>
    </row>
    <row r="52" spans="1:4" x14ac:dyDescent="0.25">
      <c r="A52" s="2"/>
      <c r="B52" s="47"/>
      <c r="C52" s="47"/>
      <c r="D52" s="49"/>
    </row>
    <row r="53" spans="1:4" x14ac:dyDescent="0.25">
      <c r="A53" s="2"/>
      <c r="B53" s="47" t="s">
        <v>77</v>
      </c>
      <c r="C53" s="47"/>
      <c r="D53" s="49"/>
    </row>
    <row r="54" spans="1:4" x14ac:dyDescent="0.25">
      <c r="A54" s="2"/>
      <c r="B54" s="47"/>
      <c r="C54" s="47"/>
      <c r="D54" s="49"/>
    </row>
    <row r="55" spans="1:4" x14ac:dyDescent="0.25">
      <c r="A55" s="2"/>
      <c r="B55" s="47"/>
      <c r="C55" s="47"/>
      <c r="D55" s="49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2025-05-12T08:27:41Z</dcterms:modified>
</cp:coreProperties>
</file>